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720" windowHeight="5910" activeTab="0"/>
  </bookViews>
  <sheets>
    <sheet name="Q. economico  Cat. OG2" sheetId="1" r:id="rId1"/>
    <sheet name="Q. economico Cat. OG2-OS2" sheetId="2" r:id="rId2"/>
  </sheets>
  <definedNames>
    <definedName name="_xlnm.Print_Area" localSheetId="0">'Q. economico  Cat. OG2'!$A$1:$I$32</definedName>
    <definedName name="_xlnm.Print_Area" localSheetId="1">'Q. economico Cat. OG2-OS2'!$A$1:$I$38</definedName>
  </definedNames>
  <calcPr fullCalcOnLoad="1"/>
</workbook>
</file>

<file path=xl/sharedStrings.xml><?xml version="1.0" encoding="utf-8"?>
<sst xmlns="http://schemas.openxmlformats.org/spreadsheetml/2006/main" count="66" uniqueCount="37">
  <si>
    <t>IMPORTO PROGETTO</t>
  </si>
  <si>
    <t>TOTALE GENERALE</t>
  </si>
  <si>
    <t>IMPORTO LAVORI</t>
  </si>
  <si>
    <t xml:space="preserve">DESCRIZIONE LAVORI </t>
  </si>
  <si>
    <t>COSTI PER LA SICUREZZA</t>
  </si>
  <si>
    <t xml:space="preserve">IMPORTO COMPLESSIVO DELL'APPALTO </t>
  </si>
  <si>
    <t>Imprevisti</t>
  </si>
  <si>
    <t>A SEGUITO DI GARA</t>
  </si>
  <si>
    <t>CONTABILITA' FINALE</t>
  </si>
  <si>
    <t>IVA 10% sui lavori</t>
  </si>
  <si>
    <t>I.V.A. 22 % su Spese Tecniche e C.N.P.A.I.A.</t>
  </si>
  <si>
    <t>IMPORTO AMMESSO A CONTRIBUTO</t>
  </si>
  <si>
    <t>IMPORTO A BASE D'ASTA</t>
  </si>
  <si>
    <t>VARIANTE</t>
  </si>
  <si>
    <t>RIBASSO D'ASTA  (esempio 16%)</t>
  </si>
  <si>
    <t xml:space="preserve">Spese Tecniche </t>
  </si>
  <si>
    <t>C.N.P.A.I.A. 4% su spese tecniche</t>
  </si>
  <si>
    <t>ECONOMIA DA RESTITUIRE</t>
  </si>
  <si>
    <t xml:space="preserve">A) Lavori </t>
  </si>
  <si>
    <t>B) Somme a disposizione</t>
  </si>
  <si>
    <t>B) TOTALE SOMME A DISPOSIZIONE</t>
  </si>
  <si>
    <t xml:space="preserve">A) TOTALE LAVORI </t>
  </si>
  <si>
    <t>Economia di spesa da ribasso d'asta</t>
  </si>
  <si>
    <t>Prove tecniche sui materiali/geologica</t>
  </si>
  <si>
    <r>
      <t xml:space="preserve">COMMITTENTE: ARCIDIOCESI DI </t>
    </r>
    <r>
      <rPr>
        <b/>
        <sz val="12"/>
        <color indexed="10"/>
        <rFont val="Arial"/>
        <family val="2"/>
      </rPr>
      <t xml:space="preserve">XXXXXXXXXXXXXXXXXXXXXX 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</t>
    </r>
  </si>
  <si>
    <r>
      <t xml:space="preserve">LAVORI DI RIPARAZIONE DANNI E MIGLIORAMENTO SISMICO DELLA CHIESA </t>
    </r>
    <r>
      <rPr>
        <b/>
        <sz val="14"/>
        <color indexed="10"/>
        <rFont val="Arial"/>
        <family val="2"/>
      </rPr>
      <t>XXXXXXXXXXXXXXXXXXXXXXX</t>
    </r>
    <r>
      <rPr>
        <b/>
        <sz val="14"/>
        <color indexed="8"/>
        <rFont val="Arial"/>
        <family val="2"/>
      </rPr>
      <t xml:space="preserve">  - Categoria OG2</t>
    </r>
  </si>
  <si>
    <t xml:space="preserve">QUADRO ECONOMICO LAVORI               </t>
  </si>
  <si>
    <r>
      <t xml:space="preserve">LAVORI DI RIPARAZIONE DANNI E MIGLIORAMENTO SISMICO DELLA CHIESA </t>
    </r>
    <r>
      <rPr>
        <b/>
        <sz val="14"/>
        <color indexed="10"/>
        <rFont val="Arial"/>
        <family val="2"/>
      </rPr>
      <t>XXXXXXXXXXXXXXXXXXXXXXX</t>
    </r>
    <r>
      <rPr>
        <b/>
        <sz val="14"/>
        <color indexed="8"/>
        <rFont val="Arial"/>
        <family val="2"/>
      </rPr>
      <t xml:space="preserve">  - Categoria OG2 e OS2</t>
    </r>
  </si>
  <si>
    <t>A.1) Importo lavori CATEGORIA OG2</t>
  </si>
  <si>
    <t>A.2) Importo lavori CATEGORIA OS2</t>
  </si>
  <si>
    <t xml:space="preserve">A.1) IMPORTO COMPLESSIVO DELL'APPALTO </t>
  </si>
  <si>
    <t xml:space="preserve">A.2) IMPORTO COMPLESSIVO DELL'APPALTO </t>
  </si>
  <si>
    <t>IMPORTO TOTALE LAVORI (A.1 + A.2)</t>
  </si>
  <si>
    <t>RIBASSO D'ASTA  (esempio 10%)</t>
  </si>
  <si>
    <t>C) Totale A+B</t>
  </si>
  <si>
    <t>D) Economia di spesa da ribasso d'asta</t>
  </si>
  <si>
    <t>TOTALE GENERALE (C+D)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</si>
</sst>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[$€-2]\ * #,##0.00_-;\-[$€-2]\ * #,##0.00_-;_-[$€-2]\ * &quot;-&quot;??_-"/>
    <numFmt numFmtId="183" formatCode="_-[$€-2]\ * #,##0.00_-;\-[$€-2]\ * #,##0.00_-;_-[$€-2]\ * &quot;-&quot;??_-;_-@_-"/>
    <numFmt numFmtId="184" formatCode="[$€-2]\ #,##0.00;[Red]\-[$€-2]\ #,##0.00"/>
    <numFmt numFmtId="185" formatCode="0.000%"/>
    <numFmt numFmtId="186" formatCode="0.0000%"/>
    <numFmt numFmtId="187" formatCode="0.000000000%"/>
    <numFmt numFmtId="188" formatCode="0.000000%"/>
    <numFmt numFmtId="189" formatCode="_-&quot;L.&quot;\ * #,##0.000000_-;\-&quot;L.&quot;\ * #,##0.000000_-;_-&quot;L.&quot;\ * &quot;-&quot;??????_-;_-@_-"/>
    <numFmt numFmtId="190" formatCode="_-[$€-2]\ * #,##0.000000_-;\-[$€-2]\ * #,##0.000000_-;_-[$€-2]\ * &quot;-&quot;??????_-;_-@_-"/>
    <numFmt numFmtId="191" formatCode="0.000000"/>
    <numFmt numFmtId="192" formatCode="dd/mm/yy;@"/>
    <numFmt numFmtId="193" formatCode="0.0%"/>
    <numFmt numFmtId="194" formatCode="0.00000%"/>
    <numFmt numFmtId="195" formatCode="0.0000000%"/>
    <numFmt numFmtId="196" formatCode="0.00000000%"/>
    <numFmt numFmtId="197" formatCode="0.0000000000%"/>
    <numFmt numFmtId="198" formatCode="0.00000000000%"/>
    <numFmt numFmtId="199" formatCode="0.000000000000%"/>
    <numFmt numFmtId="200" formatCode="0.0000000000000%"/>
    <numFmt numFmtId="201" formatCode="_-[$€-410]\ * #,##0.00_-;\-[$€-410]\ * #,##0.00_-;_-[$€-410]\ * &quot;-&quot;??_-;_-@_-"/>
    <numFmt numFmtId="202" formatCode="[$-410]dddd\ d\ mmmm\ yyyy"/>
  </numFmts>
  <fonts count="68">
    <font>
      <sz val="10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Garamond"/>
      <family val="1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Accounting"/>
      <sz val="10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Garamond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Garamond"/>
      <family val="1"/>
    </font>
    <font>
      <b/>
      <sz val="10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82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201" fontId="0" fillId="0" borderId="0" xfId="0" applyNumberFormat="1" applyAlignment="1">
      <alignment/>
    </xf>
    <xf numFmtId="182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9" fontId="0" fillId="0" borderId="0" xfId="0" applyNumberFormat="1" applyAlignment="1">
      <alignment/>
    </xf>
    <xf numFmtId="0" fontId="63" fillId="0" borderId="14" xfId="0" applyFont="1" applyBorder="1" applyAlignment="1">
      <alignment vertical="top" wrapText="1"/>
    </xf>
    <xf numFmtId="182" fontId="64" fillId="33" borderId="15" xfId="44" applyFont="1" applyFill="1" applyBorder="1" applyAlignment="1">
      <alignment horizontal="right" vertical="center"/>
    </xf>
    <xf numFmtId="182" fontId="64" fillId="0" borderId="16" xfId="44" applyFont="1" applyBorder="1" applyAlignment="1">
      <alignment horizontal="right" vertical="center"/>
    </xf>
    <xf numFmtId="0" fontId="63" fillId="0" borderId="13" xfId="0" applyFont="1" applyBorder="1" applyAlignment="1">
      <alignment horizontal="right" vertical="top" wrapText="1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182" fontId="63" fillId="0" borderId="0" xfId="44" applyFont="1" applyAlignment="1">
      <alignment/>
    </xf>
    <xf numFmtId="0" fontId="66" fillId="0" borderId="0" xfId="0" applyFont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82" fontId="36" fillId="7" borderId="21" xfId="44" applyFont="1" applyFill="1" applyBorder="1" applyAlignment="1">
      <alignment vertical="center"/>
    </xf>
    <xf numFmtId="0" fontId="37" fillId="7" borderId="21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right" vertical="top" wrapText="1"/>
    </xf>
    <xf numFmtId="0" fontId="38" fillId="34" borderId="18" xfId="0" applyFont="1" applyFill="1" applyBorder="1" applyAlignment="1">
      <alignment horizontal="right" vertical="top" wrapText="1"/>
    </xf>
    <xf numFmtId="0" fontId="39" fillId="34" borderId="23" xfId="0" applyFont="1" applyFill="1" applyBorder="1" applyAlignment="1">
      <alignment horizontal="right" vertical="top" wrapText="1"/>
    </xf>
    <xf numFmtId="0" fontId="39" fillId="34" borderId="24" xfId="0" applyFont="1" applyFill="1" applyBorder="1" applyAlignment="1">
      <alignment horizontal="right" vertical="top" wrapText="1"/>
    </xf>
    <xf numFmtId="182" fontId="38" fillId="5" borderId="25" xfId="44" applyFont="1" applyFill="1" applyBorder="1" applyAlignment="1">
      <alignment vertical="center"/>
    </xf>
    <xf numFmtId="182" fontId="39" fillId="5" borderId="26" xfId="44" applyFont="1" applyFill="1" applyBorder="1" applyAlignment="1">
      <alignment vertical="center"/>
    </xf>
    <xf numFmtId="182" fontId="36" fillId="5" borderId="21" xfId="44" applyFont="1" applyFill="1" applyBorder="1" applyAlignment="1">
      <alignment vertical="center"/>
    </xf>
    <xf numFmtId="182" fontId="38" fillId="5" borderId="27" xfId="44" applyFont="1" applyFill="1" applyBorder="1" applyAlignment="1">
      <alignment vertical="center"/>
    </xf>
    <xf numFmtId="182" fontId="39" fillId="5" borderId="23" xfId="44" applyFont="1" applyFill="1" applyBorder="1" applyAlignment="1">
      <alignment vertical="center"/>
    </xf>
    <xf numFmtId="182" fontId="38" fillId="4" borderId="25" xfId="44" applyFont="1" applyFill="1" applyBorder="1" applyAlignment="1">
      <alignment vertical="center"/>
    </xf>
    <xf numFmtId="182" fontId="39" fillId="4" borderId="26" xfId="44" applyFont="1" applyFill="1" applyBorder="1" applyAlignment="1">
      <alignment vertical="center"/>
    </xf>
    <xf numFmtId="182" fontId="36" fillId="4" borderId="21" xfId="44" applyFont="1" applyFill="1" applyBorder="1" applyAlignment="1">
      <alignment vertical="center"/>
    </xf>
    <xf numFmtId="182" fontId="38" fillId="4" borderId="27" xfId="44" applyFont="1" applyFill="1" applyBorder="1" applyAlignment="1">
      <alignment vertical="center"/>
    </xf>
    <xf numFmtId="182" fontId="39" fillId="4" borderId="23" xfId="44" applyFont="1" applyFill="1" applyBorder="1" applyAlignment="1">
      <alignment vertical="center"/>
    </xf>
    <xf numFmtId="0" fontId="37" fillId="4" borderId="21" xfId="0" applyFont="1" applyFill="1" applyBorder="1" applyAlignment="1">
      <alignment horizontal="center" vertical="center" wrapText="1"/>
    </xf>
    <xf numFmtId="182" fontId="38" fillId="7" borderId="25" xfId="44" applyFont="1" applyFill="1" applyBorder="1" applyAlignment="1">
      <alignment vertical="center"/>
    </xf>
    <xf numFmtId="182" fontId="39" fillId="7" borderId="26" xfId="44" applyFont="1" applyFill="1" applyBorder="1" applyAlignment="1">
      <alignment vertical="center"/>
    </xf>
    <xf numFmtId="182" fontId="38" fillId="7" borderId="27" xfId="44" applyFont="1" applyFill="1" applyBorder="1" applyAlignment="1">
      <alignment vertical="center"/>
    </xf>
    <xf numFmtId="182" fontId="39" fillId="7" borderId="23" xfId="44" applyFont="1" applyFill="1" applyBorder="1" applyAlignment="1">
      <alignment vertical="center"/>
    </xf>
    <xf numFmtId="0" fontId="37" fillId="5" borderId="21" xfId="0" applyFont="1" applyFill="1" applyBorder="1" applyAlignment="1">
      <alignment horizontal="center" vertical="center" wrapText="1"/>
    </xf>
    <xf numFmtId="0" fontId="37" fillId="6" borderId="28" xfId="0" applyFont="1" applyFill="1" applyBorder="1" applyAlignment="1">
      <alignment horizontal="center" vertical="center" wrapText="1"/>
    </xf>
    <xf numFmtId="182" fontId="38" fillId="6" borderId="29" xfId="44" applyFont="1" applyFill="1" applyBorder="1" applyAlignment="1">
      <alignment vertical="center"/>
    </xf>
    <xf numFmtId="182" fontId="39" fillId="6" borderId="30" xfId="44" applyFont="1" applyFill="1" applyBorder="1" applyAlignment="1">
      <alignment vertical="center"/>
    </xf>
    <xf numFmtId="182" fontId="36" fillId="6" borderId="31" xfId="44" applyFont="1" applyFill="1" applyBorder="1" applyAlignment="1">
      <alignment vertical="center"/>
    </xf>
    <xf numFmtId="182" fontId="38" fillId="6" borderId="18" xfId="44" applyFont="1" applyFill="1" applyBorder="1" applyAlignment="1">
      <alignment vertical="center"/>
    </xf>
    <xf numFmtId="182" fontId="39" fillId="6" borderId="32" xfId="44" applyFont="1" applyFill="1" applyBorder="1" applyAlignment="1">
      <alignment vertical="center"/>
    </xf>
    <xf numFmtId="0" fontId="37" fillId="35" borderId="21" xfId="0" applyFont="1" applyFill="1" applyBorder="1" applyAlignment="1">
      <alignment horizontal="center" vertical="center" wrapText="1"/>
    </xf>
    <xf numFmtId="0" fontId="38" fillId="35" borderId="25" xfId="0" applyFont="1" applyFill="1" applyBorder="1" applyAlignment="1">
      <alignment horizontal="left" vertical="center" wrapText="1"/>
    </xf>
    <xf numFmtId="0" fontId="38" fillId="35" borderId="26" xfId="0" applyFont="1" applyFill="1" applyBorder="1" applyAlignment="1">
      <alignment horizontal="left" vertical="center" wrapText="1"/>
    </xf>
    <xf numFmtId="0" fontId="36" fillId="35" borderId="21" xfId="0" applyFont="1" applyFill="1" applyBorder="1" applyAlignment="1">
      <alignment horizontal="left" vertical="center" wrapText="1"/>
    </xf>
    <xf numFmtId="0" fontId="38" fillId="35" borderId="27" xfId="0" applyFont="1" applyFill="1" applyBorder="1" applyAlignment="1">
      <alignment horizontal="left" vertical="center" wrapText="1"/>
    </xf>
    <xf numFmtId="0" fontId="38" fillId="35" borderId="23" xfId="0" applyFont="1" applyFill="1" applyBorder="1" applyAlignment="1">
      <alignment horizontal="left" vertical="center" wrapText="1"/>
    </xf>
    <xf numFmtId="0" fontId="40" fillId="35" borderId="21" xfId="0" applyFont="1" applyFill="1" applyBorder="1" applyAlignment="1">
      <alignment vertical="top" wrapText="1"/>
    </xf>
    <xf numFmtId="182" fontId="40" fillId="4" borderId="21" xfId="44" applyFont="1" applyFill="1" applyBorder="1" applyAlignment="1">
      <alignment horizontal="right" vertical="center"/>
    </xf>
    <xf numFmtId="182" fontId="40" fillId="7" borderId="21" xfId="44" applyFont="1" applyFill="1" applyBorder="1" applyAlignment="1">
      <alignment horizontal="right" vertical="center"/>
    </xf>
    <xf numFmtId="182" fontId="40" fillId="5" borderId="21" xfId="44" applyFont="1" applyFill="1" applyBorder="1" applyAlignment="1">
      <alignment horizontal="right" vertical="center"/>
    </xf>
    <xf numFmtId="182" fontId="40" fillId="34" borderId="21" xfId="44" applyFont="1" applyFill="1" applyBorder="1" applyAlignment="1">
      <alignment horizontal="right" vertical="center"/>
    </xf>
    <xf numFmtId="182" fontId="40" fillId="6" borderId="28" xfId="44" applyFont="1" applyFill="1" applyBorder="1" applyAlignment="1">
      <alignment horizontal="right" vertical="center"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1" fillId="35" borderId="25" xfId="0" applyFont="1" applyFill="1" applyBorder="1" applyAlignment="1">
      <alignment horizontal="left" vertical="center" wrapText="1"/>
    </xf>
    <xf numFmtId="183" fontId="41" fillId="4" borderId="25" xfId="0" applyNumberFormat="1" applyFont="1" applyFill="1" applyBorder="1" applyAlignment="1">
      <alignment horizontal="right" vertical="center"/>
    </xf>
    <xf numFmtId="201" fontId="41" fillId="7" borderId="25" xfId="0" applyNumberFormat="1" applyFont="1" applyFill="1" applyBorder="1" applyAlignment="1">
      <alignment horizontal="right" vertical="center"/>
    </xf>
    <xf numFmtId="201" fontId="41" fillId="5" borderId="25" xfId="0" applyNumberFormat="1" applyFont="1" applyFill="1" applyBorder="1" applyAlignment="1">
      <alignment horizontal="right" vertical="center"/>
    </xf>
    <xf numFmtId="201" fontId="41" fillId="6" borderId="29" xfId="0" applyNumberFormat="1" applyFont="1" applyFill="1" applyBorder="1" applyAlignment="1">
      <alignment horizontal="right" vertical="center"/>
    </xf>
    <xf numFmtId="0" fontId="41" fillId="35" borderId="33" xfId="0" applyFont="1" applyFill="1" applyBorder="1" applyAlignment="1">
      <alignment horizontal="left" vertical="top" wrapText="1"/>
    </xf>
    <xf numFmtId="183" fontId="41" fillId="4" borderId="34" xfId="0" applyNumberFormat="1" applyFont="1" applyFill="1" applyBorder="1" applyAlignment="1">
      <alignment horizontal="right" vertical="center"/>
    </xf>
    <xf numFmtId="183" fontId="41" fillId="7" borderId="34" xfId="0" applyNumberFormat="1" applyFont="1" applyFill="1" applyBorder="1" applyAlignment="1">
      <alignment horizontal="right" vertical="center"/>
    </xf>
    <xf numFmtId="183" fontId="41" fillId="5" borderId="34" xfId="0" applyNumberFormat="1" applyFont="1" applyFill="1" applyBorder="1" applyAlignment="1">
      <alignment horizontal="right" vertical="center"/>
    </xf>
    <xf numFmtId="183" fontId="41" fillId="6" borderId="35" xfId="0" applyNumberFormat="1" applyFont="1" applyFill="1" applyBorder="1" applyAlignment="1">
      <alignment horizontal="right" vertical="center"/>
    </xf>
    <xf numFmtId="0" fontId="41" fillId="35" borderId="36" xfId="0" applyFont="1" applyFill="1" applyBorder="1" applyAlignment="1">
      <alignment horizontal="left" vertical="top" wrapText="1"/>
    </xf>
    <xf numFmtId="0" fontId="41" fillId="34" borderId="37" xfId="0" applyFont="1" applyFill="1" applyBorder="1" applyAlignment="1">
      <alignment horizontal="right" vertical="top" wrapText="1"/>
    </xf>
    <xf numFmtId="0" fontId="41" fillId="34" borderId="38" xfId="0" applyFont="1" applyFill="1" applyBorder="1" applyAlignment="1">
      <alignment horizontal="right" vertical="top" wrapText="1"/>
    </xf>
    <xf numFmtId="0" fontId="41" fillId="35" borderId="34" xfId="0" applyFont="1" applyFill="1" applyBorder="1" applyAlignment="1">
      <alignment horizontal="left" vertical="top" wrapText="1"/>
    </xf>
    <xf numFmtId="183" fontId="41" fillId="34" borderId="34" xfId="0" applyNumberFormat="1" applyFont="1" applyFill="1" applyBorder="1" applyAlignment="1">
      <alignment horizontal="right" vertical="center"/>
    </xf>
    <xf numFmtId="201" fontId="41" fillId="7" borderId="26" xfId="44" applyNumberFormat="1" applyFont="1" applyFill="1" applyBorder="1" applyAlignment="1">
      <alignment horizontal="right" vertical="center"/>
    </xf>
    <xf numFmtId="201" fontId="41" fillId="5" borderId="26" xfId="44" applyNumberFormat="1" applyFont="1" applyFill="1" applyBorder="1" applyAlignment="1">
      <alignment horizontal="right" vertical="center"/>
    </xf>
    <xf numFmtId="201" fontId="41" fillId="6" borderId="30" xfId="44" applyNumberFormat="1" applyFont="1" applyFill="1" applyBorder="1" applyAlignment="1">
      <alignment horizontal="right" vertical="center"/>
    </xf>
    <xf numFmtId="0" fontId="42" fillId="35" borderId="21" xfId="0" applyFont="1" applyFill="1" applyBorder="1" applyAlignment="1">
      <alignment vertical="top" wrapText="1"/>
    </xf>
    <xf numFmtId="182" fontId="42" fillId="4" borderId="21" xfId="44" applyFont="1" applyFill="1" applyBorder="1" applyAlignment="1">
      <alignment horizontal="right" vertical="center"/>
    </xf>
    <xf numFmtId="201" fontId="42" fillId="7" borderId="21" xfId="44" applyNumberFormat="1" applyFont="1" applyFill="1" applyBorder="1" applyAlignment="1">
      <alignment horizontal="right" vertical="center"/>
    </xf>
    <xf numFmtId="182" fontId="42" fillId="5" borderId="21" xfId="44" applyFont="1" applyFill="1" applyBorder="1" applyAlignment="1">
      <alignment horizontal="right" vertical="center"/>
    </xf>
    <xf numFmtId="182" fontId="42" fillId="34" borderId="21" xfId="44" applyFont="1" applyFill="1" applyBorder="1" applyAlignment="1">
      <alignment horizontal="right" vertical="center"/>
    </xf>
    <xf numFmtId="182" fontId="42" fillId="6" borderId="28" xfId="44" applyFont="1" applyFill="1" applyBorder="1" applyAlignment="1">
      <alignment horizontal="right" vertical="center"/>
    </xf>
    <xf numFmtId="182" fontId="64" fillId="0" borderId="31" xfId="44" applyFont="1" applyBorder="1" applyAlignment="1">
      <alignment/>
    </xf>
    <xf numFmtId="44" fontId="0" fillId="0" borderId="0" xfId="0" applyNumberFormat="1" applyFont="1" applyAlignment="1">
      <alignment/>
    </xf>
    <xf numFmtId="0" fontId="42" fillId="35" borderId="39" xfId="0" applyFont="1" applyFill="1" applyBorder="1" applyAlignment="1">
      <alignment horizontal="left" vertical="center" wrapText="1"/>
    </xf>
    <xf numFmtId="182" fontId="42" fillId="4" borderId="39" xfId="44" applyFont="1" applyFill="1" applyBorder="1" applyAlignment="1">
      <alignment vertical="center"/>
    </xf>
    <xf numFmtId="182" fontId="42" fillId="7" borderId="39" xfId="44" applyFont="1" applyFill="1" applyBorder="1" applyAlignment="1">
      <alignment vertical="center"/>
    </xf>
    <xf numFmtId="182" fontId="42" fillId="5" borderId="39" xfId="44" applyFont="1" applyFill="1" applyBorder="1" applyAlignment="1">
      <alignment vertical="center"/>
    </xf>
    <xf numFmtId="0" fontId="42" fillId="34" borderId="39" xfId="0" applyFont="1" applyFill="1" applyBorder="1" applyAlignment="1">
      <alignment horizontal="right" vertical="top" wrapText="1"/>
    </xf>
    <xf numFmtId="0" fontId="42" fillId="34" borderId="40" xfId="0" applyFont="1" applyFill="1" applyBorder="1" applyAlignment="1">
      <alignment horizontal="right" vertical="top" wrapText="1"/>
    </xf>
    <xf numFmtId="182" fontId="42" fillId="6" borderId="13" xfId="44" applyFont="1" applyFill="1" applyBorder="1" applyAlignment="1">
      <alignment vertical="center"/>
    </xf>
    <xf numFmtId="0" fontId="42" fillId="35" borderId="21" xfId="0" applyFont="1" applyFill="1" applyBorder="1" applyAlignment="1">
      <alignment horizontal="left" vertical="center" wrapText="1"/>
    </xf>
    <xf numFmtId="182" fontId="42" fillId="4" borderId="21" xfId="44" applyFont="1" applyFill="1" applyBorder="1" applyAlignment="1">
      <alignment vertical="center"/>
    </xf>
    <xf numFmtId="182" fontId="42" fillId="7" borderId="21" xfId="44" applyFont="1" applyFill="1" applyBorder="1" applyAlignment="1">
      <alignment vertical="center"/>
    </xf>
    <xf numFmtId="182" fontId="42" fillId="5" borderId="21" xfId="44" applyFont="1" applyFill="1" applyBorder="1" applyAlignment="1">
      <alignment vertical="center"/>
    </xf>
    <xf numFmtId="0" fontId="42" fillId="34" borderId="21" xfId="0" applyFont="1" applyFill="1" applyBorder="1" applyAlignment="1">
      <alignment horizontal="right" vertical="top" wrapText="1"/>
    </xf>
    <xf numFmtId="182" fontId="42" fillId="6" borderId="28" xfId="44" applyFont="1" applyFill="1" applyBorder="1" applyAlignment="1">
      <alignment vertical="center"/>
    </xf>
    <xf numFmtId="0" fontId="41" fillId="0" borderId="36" xfId="0" applyFont="1" applyFill="1" applyBorder="1" applyAlignment="1">
      <alignment horizontal="left" vertical="top" wrapText="1"/>
    </xf>
    <xf numFmtId="183" fontId="41" fillId="0" borderId="34" xfId="0" applyNumberFormat="1" applyFont="1" applyFill="1" applyBorder="1" applyAlignment="1">
      <alignment horizontal="right" vertical="center"/>
    </xf>
    <xf numFmtId="201" fontId="41" fillId="0" borderId="34" xfId="44" applyNumberFormat="1" applyFont="1" applyFill="1" applyBorder="1" applyAlignment="1">
      <alignment horizontal="right" vertical="center"/>
    </xf>
    <xf numFmtId="0" fontId="42" fillId="0" borderId="21" xfId="0" applyFont="1" applyFill="1" applyBorder="1" applyAlignment="1">
      <alignment vertical="top" wrapText="1"/>
    </xf>
    <xf numFmtId="182" fontId="42" fillId="0" borderId="21" xfId="44" applyFont="1" applyFill="1" applyBorder="1" applyAlignment="1">
      <alignment horizontal="right" vertical="center"/>
    </xf>
    <xf numFmtId="201" fontId="42" fillId="0" borderId="21" xfId="44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/>
    </xf>
    <xf numFmtId="0" fontId="63" fillId="0" borderId="0" xfId="0" applyFont="1" applyBorder="1" applyAlignment="1">
      <alignment/>
    </xf>
    <xf numFmtId="182" fontId="63" fillId="0" borderId="0" xfId="44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1" fillId="34" borderId="37" xfId="0" applyFont="1" applyFill="1" applyBorder="1" applyAlignment="1">
      <alignment horizontal="right" vertical="top" wrapText="1"/>
    </xf>
    <xf numFmtId="0" fontId="41" fillId="34" borderId="38" xfId="0" applyFont="1" applyFill="1" applyBorder="1" applyAlignment="1">
      <alignment horizontal="right" vertical="top" wrapText="1"/>
    </xf>
    <xf numFmtId="0" fontId="41" fillId="35" borderId="41" xfId="0" applyFont="1" applyFill="1" applyBorder="1" applyAlignment="1">
      <alignment horizontal="left" vertical="top" wrapText="1"/>
    </xf>
    <xf numFmtId="201" fontId="41" fillId="7" borderId="25" xfId="44" applyNumberFormat="1" applyFont="1" applyFill="1" applyBorder="1" applyAlignment="1">
      <alignment horizontal="right" vertical="center"/>
    </xf>
    <xf numFmtId="201" fontId="41" fillId="5" borderId="25" xfId="44" applyNumberFormat="1" applyFont="1" applyFill="1" applyBorder="1" applyAlignment="1">
      <alignment horizontal="right" vertical="center"/>
    </xf>
    <xf numFmtId="0" fontId="41" fillId="34" borderId="42" xfId="0" applyFont="1" applyFill="1" applyBorder="1" applyAlignment="1">
      <alignment horizontal="right" vertical="top" wrapText="1"/>
    </xf>
    <xf numFmtId="0" fontId="41" fillId="34" borderId="43" xfId="0" applyFont="1" applyFill="1" applyBorder="1" applyAlignment="1">
      <alignment horizontal="right" vertical="top" wrapText="1"/>
    </xf>
    <xf numFmtId="201" fontId="41" fillId="6" borderId="29" xfId="44" applyNumberFormat="1" applyFont="1" applyFill="1" applyBorder="1" applyAlignment="1">
      <alignment horizontal="right" vertical="center"/>
    </xf>
    <xf numFmtId="0" fontId="42" fillId="35" borderId="44" xfId="0" applyFont="1" applyFill="1" applyBorder="1" applyAlignment="1">
      <alignment vertical="top" wrapText="1"/>
    </xf>
    <xf numFmtId="182" fontId="42" fillId="34" borderId="45" xfId="44" applyFont="1" applyFill="1" applyBorder="1" applyAlignment="1">
      <alignment horizontal="right" vertical="center"/>
    </xf>
    <xf numFmtId="182" fontId="42" fillId="34" borderId="46" xfId="44" applyFont="1" applyFill="1" applyBorder="1" applyAlignment="1">
      <alignment horizontal="right" vertical="center"/>
    </xf>
    <xf numFmtId="0" fontId="67" fillId="0" borderId="0" xfId="0" applyFont="1" applyBorder="1" applyAlignment="1">
      <alignment horizontal="center" vertical="center" wrapText="1"/>
    </xf>
    <xf numFmtId="0" fontId="45" fillId="34" borderId="47" xfId="0" applyFont="1" applyFill="1" applyBorder="1" applyAlignment="1">
      <alignment horizontal="left" vertical="top" wrapText="1"/>
    </xf>
    <xf numFmtId="0" fontId="45" fillId="34" borderId="36" xfId="0" applyFont="1" applyFill="1" applyBorder="1" applyAlignment="1">
      <alignment horizontal="left" vertical="top" wrapText="1"/>
    </xf>
    <xf numFmtId="0" fontId="42" fillId="34" borderId="48" xfId="0" applyFont="1" applyFill="1" applyBorder="1" applyAlignment="1">
      <alignment vertical="top" wrapText="1"/>
    </xf>
    <xf numFmtId="0" fontId="42" fillId="34" borderId="44" xfId="0" applyFont="1" applyFill="1" applyBorder="1" applyAlignment="1">
      <alignment vertical="top" wrapText="1"/>
    </xf>
    <xf numFmtId="0" fontId="40" fillId="34" borderId="48" xfId="0" applyFont="1" applyFill="1" applyBorder="1" applyAlignment="1">
      <alignment vertical="top" wrapText="1"/>
    </xf>
    <xf numFmtId="0" fontId="40" fillId="34" borderId="46" xfId="0" applyFont="1" applyFill="1" applyBorder="1" applyAlignment="1">
      <alignment vertical="top" wrapText="1"/>
    </xf>
    <xf numFmtId="0" fontId="63" fillId="0" borderId="49" xfId="0" applyFont="1" applyBorder="1" applyAlignment="1">
      <alignment vertical="top" wrapText="1"/>
    </xf>
    <xf numFmtId="0" fontId="63" fillId="0" borderId="43" xfId="0" applyFont="1" applyBorder="1" applyAlignment="1">
      <alignment vertical="top" wrapText="1"/>
    </xf>
    <xf numFmtId="0" fontId="63" fillId="0" borderId="50" xfId="0" applyFont="1" applyBorder="1" applyAlignment="1">
      <alignment horizontal="right" vertical="top" wrapText="1"/>
    </xf>
    <xf numFmtId="0" fontId="63" fillId="0" borderId="51" xfId="0" applyFont="1" applyBorder="1" applyAlignment="1">
      <alignment horizontal="right" vertical="top" wrapText="1"/>
    </xf>
    <xf numFmtId="0" fontId="41" fillId="34" borderId="52" xfId="0" applyFont="1" applyFill="1" applyBorder="1" applyAlignment="1">
      <alignment horizontal="left" vertical="top" wrapText="1"/>
    </xf>
    <xf numFmtId="0" fontId="41" fillId="34" borderId="33" xfId="0" applyFont="1" applyFill="1" applyBorder="1" applyAlignment="1">
      <alignment horizontal="left" vertical="top" wrapText="1"/>
    </xf>
    <xf numFmtId="0" fontId="41" fillId="34" borderId="37" xfId="0" applyFont="1" applyFill="1" applyBorder="1" applyAlignment="1">
      <alignment horizontal="right" vertical="top" wrapText="1"/>
    </xf>
    <xf numFmtId="0" fontId="41" fillId="34" borderId="38" xfId="0" applyFont="1" applyFill="1" applyBorder="1" applyAlignment="1">
      <alignment horizontal="right" vertical="top" wrapText="1"/>
    </xf>
    <xf numFmtId="0" fontId="41" fillId="34" borderId="47" xfId="0" applyFont="1" applyFill="1" applyBorder="1" applyAlignment="1">
      <alignment horizontal="left" vertical="top" wrapText="1"/>
    </xf>
    <xf numFmtId="0" fontId="41" fillId="34" borderId="36" xfId="0" applyFont="1" applyFill="1" applyBorder="1" applyAlignment="1">
      <alignment horizontal="left" vertical="top" wrapText="1"/>
    </xf>
    <xf numFmtId="0" fontId="41" fillId="34" borderId="53" xfId="0" applyFont="1" applyFill="1" applyBorder="1" applyAlignment="1">
      <alignment horizontal="left" vertical="top" wrapText="1"/>
    </xf>
    <xf numFmtId="0" fontId="41" fillId="34" borderId="34" xfId="0" applyFont="1" applyFill="1" applyBorder="1" applyAlignment="1">
      <alignment horizontal="left" vertical="top" wrapText="1"/>
    </xf>
    <xf numFmtId="0" fontId="38" fillId="34" borderId="17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left" vertical="center" wrapText="1"/>
    </xf>
    <xf numFmtId="0" fontId="38" fillId="34" borderId="54" xfId="0" applyFont="1" applyFill="1" applyBorder="1" applyAlignment="1">
      <alignment horizontal="left" vertical="center" wrapText="1"/>
    </xf>
    <xf numFmtId="0" fontId="38" fillId="34" borderId="55" xfId="0" applyFont="1" applyFill="1" applyBorder="1" applyAlignment="1">
      <alignment horizontal="left" vertical="center" wrapText="1"/>
    </xf>
    <xf numFmtId="0" fontId="42" fillId="34" borderId="48" xfId="0" applyFont="1" applyFill="1" applyBorder="1" applyAlignment="1">
      <alignment horizontal="left" vertical="center" wrapText="1"/>
    </xf>
    <xf numFmtId="0" fontId="42" fillId="34" borderId="44" xfId="0" applyFont="1" applyFill="1" applyBorder="1" applyAlignment="1">
      <alignment horizontal="left" vertical="center" wrapText="1"/>
    </xf>
    <xf numFmtId="0" fontId="43" fillId="34" borderId="56" xfId="0" applyFont="1" applyFill="1" applyBorder="1" applyAlignment="1">
      <alignment horizontal="left" vertical="center" wrapText="1"/>
    </xf>
    <xf numFmtId="0" fontId="43" fillId="34" borderId="57" xfId="0" applyFont="1" applyFill="1" applyBorder="1" applyAlignment="1">
      <alignment horizontal="left" vertical="center" wrapText="1"/>
    </xf>
    <xf numFmtId="0" fontId="43" fillId="34" borderId="58" xfId="0" applyFont="1" applyFill="1" applyBorder="1" applyAlignment="1">
      <alignment horizontal="left" vertical="center" wrapText="1"/>
    </xf>
    <xf numFmtId="0" fontId="41" fillId="34" borderId="59" xfId="0" applyFont="1" applyFill="1" applyBorder="1" applyAlignment="1">
      <alignment horizontal="left" vertical="center" wrapText="1"/>
    </xf>
    <xf numFmtId="0" fontId="41" fillId="34" borderId="25" xfId="0" applyFont="1" applyFill="1" applyBorder="1" applyAlignment="1">
      <alignment horizontal="left" vertical="center" wrapText="1"/>
    </xf>
    <xf numFmtId="0" fontId="41" fillId="34" borderId="25" xfId="0" applyFont="1" applyFill="1" applyBorder="1" applyAlignment="1">
      <alignment horizontal="right" vertical="top" wrapText="1"/>
    </xf>
    <xf numFmtId="0" fontId="41" fillId="34" borderId="29" xfId="0" applyFont="1" applyFill="1" applyBorder="1" applyAlignment="1">
      <alignment horizontal="right" vertical="top" wrapText="1"/>
    </xf>
    <xf numFmtId="0" fontId="38" fillId="34" borderId="42" xfId="0" applyFont="1" applyFill="1" applyBorder="1" applyAlignment="1">
      <alignment horizontal="right" vertical="top" wrapText="1"/>
    </xf>
    <xf numFmtId="0" fontId="38" fillId="34" borderId="14" xfId="0" applyFont="1" applyFill="1" applyBorder="1" applyAlignment="1">
      <alignment horizontal="right" vertical="top" wrapText="1"/>
    </xf>
    <xf numFmtId="0" fontId="38" fillId="34" borderId="52" xfId="0" applyFont="1" applyFill="1" applyBorder="1" applyAlignment="1">
      <alignment horizontal="left" vertical="center" wrapText="1"/>
    </xf>
    <xf numFmtId="0" fontId="38" fillId="34" borderId="60" xfId="0" applyFont="1" applyFill="1" applyBorder="1" applyAlignment="1">
      <alignment horizontal="left" vertical="center" wrapText="1"/>
    </xf>
    <xf numFmtId="0" fontId="39" fillId="34" borderId="37" xfId="0" applyFont="1" applyFill="1" applyBorder="1" applyAlignment="1">
      <alignment horizontal="right" vertical="top" wrapText="1"/>
    </xf>
    <xf numFmtId="0" fontId="39" fillId="34" borderId="38" xfId="0" applyFont="1" applyFill="1" applyBorder="1" applyAlignment="1">
      <alignment horizontal="right" vertical="top" wrapText="1"/>
    </xf>
    <xf numFmtId="0" fontId="36" fillId="34" borderId="48" xfId="0" applyFont="1" applyFill="1" applyBorder="1" applyAlignment="1">
      <alignment horizontal="left" vertical="center" wrapText="1"/>
    </xf>
    <xf numFmtId="0" fontId="36" fillId="34" borderId="46" xfId="0" applyFont="1" applyFill="1" applyBorder="1" applyAlignment="1">
      <alignment horizontal="left" vertical="center" wrapText="1"/>
    </xf>
    <xf numFmtId="0" fontId="36" fillId="34" borderId="45" xfId="0" applyFont="1" applyFill="1" applyBorder="1" applyAlignment="1">
      <alignment horizontal="right" vertical="top" wrapText="1"/>
    </xf>
    <xf numFmtId="0" fontId="36" fillId="34" borderId="3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7" fillId="34" borderId="61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vertical="top" wrapText="1"/>
    </xf>
    <xf numFmtId="0" fontId="40" fillId="34" borderId="48" xfId="0" applyFont="1" applyFill="1" applyBorder="1" applyAlignment="1">
      <alignment horizontal="right" vertical="top" wrapText="1"/>
    </xf>
    <xf numFmtId="0" fontId="40" fillId="34" borderId="44" xfId="0" applyFont="1" applyFill="1" applyBorder="1" applyAlignment="1">
      <alignment horizontal="right" vertical="top" wrapText="1"/>
    </xf>
    <xf numFmtId="0" fontId="42" fillId="34" borderId="48" xfId="0" applyFont="1" applyFill="1" applyBorder="1" applyAlignment="1">
      <alignment horizontal="right" vertical="top" wrapText="1"/>
    </xf>
    <xf numFmtId="0" fontId="42" fillId="34" borderId="44" xfId="0" applyFont="1" applyFill="1" applyBorder="1" applyAlignment="1">
      <alignment horizontal="right" vertical="top" wrapText="1"/>
    </xf>
    <xf numFmtId="0" fontId="67" fillId="0" borderId="0" xfId="0" applyFont="1" applyAlignment="1">
      <alignment horizontal="center" vertical="center" wrapText="1"/>
    </xf>
    <xf numFmtId="0" fontId="67" fillId="0" borderId="48" xfId="0" applyFont="1" applyBorder="1" applyAlignment="1">
      <alignment horizontal="right" vertical="center" wrapText="1"/>
    </xf>
    <xf numFmtId="0" fontId="67" fillId="0" borderId="46" xfId="0" applyFont="1" applyBorder="1" applyAlignment="1">
      <alignment horizontal="right" vertical="center" wrapText="1"/>
    </xf>
    <xf numFmtId="0" fontId="43" fillId="34" borderId="62" xfId="0" applyFont="1" applyFill="1" applyBorder="1" applyAlignment="1">
      <alignment horizontal="left" vertical="center" wrapText="1"/>
    </xf>
    <xf numFmtId="0" fontId="43" fillId="34" borderId="63" xfId="0" applyFont="1" applyFill="1" applyBorder="1" applyAlignment="1">
      <alignment horizontal="left" vertical="center" wrapText="1"/>
    </xf>
    <xf numFmtId="0" fontId="43" fillId="34" borderId="64" xfId="0" applyFont="1" applyFill="1" applyBorder="1" applyAlignment="1">
      <alignment horizontal="left" vertical="center" wrapText="1"/>
    </xf>
    <xf numFmtId="0" fontId="40" fillId="34" borderId="48" xfId="0" applyFont="1" applyFill="1" applyBorder="1" applyAlignment="1">
      <alignment horizontal="left" vertical="center" wrapText="1"/>
    </xf>
    <xf numFmtId="0" fontId="40" fillId="34" borderId="44" xfId="0" applyFont="1" applyFill="1" applyBorder="1" applyAlignment="1">
      <alignment horizontal="left" vertical="center" wrapText="1"/>
    </xf>
    <xf numFmtId="0" fontId="41" fillId="34" borderId="49" xfId="0" applyFont="1" applyFill="1" applyBorder="1" applyAlignment="1">
      <alignment horizontal="left" vertical="top" wrapText="1"/>
    </xf>
    <xf numFmtId="0" fontId="41" fillId="34" borderId="41" xfId="0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10" zoomScaleNormal="110" zoomScalePageLayoutView="0" workbookViewId="0" topLeftCell="A4">
      <selection activeCell="I29" sqref="I29"/>
    </sheetView>
  </sheetViews>
  <sheetFormatPr defaultColWidth="9.140625" defaultRowHeight="12.75"/>
  <cols>
    <col min="1" max="1" width="22.140625" style="0" customWidth="1"/>
    <col min="2" max="2" width="38.00390625" style="0" customWidth="1"/>
    <col min="3" max="3" width="18.140625" style="0" customWidth="1"/>
    <col min="4" max="4" width="16.28125" style="0" customWidth="1"/>
    <col min="5" max="5" width="16.7109375" style="7" customWidth="1"/>
    <col min="6" max="6" width="15.00390625" style="10" customWidth="1"/>
    <col min="7" max="7" width="11.421875" style="0" hidden="1" customWidth="1"/>
    <col min="8" max="8" width="9.7109375" style="0" hidden="1" customWidth="1"/>
    <col min="9" max="9" width="15.00390625" style="7" customWidth="1"/>
    <col min="10" max="10" width="23.8515625" style="0" customWidth="1"/>
    <col min="11" max="11" width="18.421875" style="0" customWidth="1"/>
    <col min="12" max="12" width="14.00390625" style="0" customWidth="1"/>
  </cols>
  <sheetData>
    <row r="1" spans="1:9" ht="1.5" customHeight="1" thickBot="1">
      <c r="A1" s="2"/>
      <c r="B1" s="1"/>
      <c r="C1" s="1"/>
      <c r="D1" s="1"/>
      <c r="E1" s="8"/>
      <c r="F1" s="8"/>
      <c r="G1" s="1"/>
      <c r="H1" s="3"/>
      <c r="I1" s="8"/>
    </row>
    <row r="2" spans="1:9" ht="63" customHeight="1" hidden="1">
      <c r="A2" s="4"/>
      <c r="B2" s="5"/>
      <c r="C2" s="5"/>
      <c r="D2" s="5"/>
      <c r="E2" s="9"/>
      <c r="F2" s="9"/>
      <c r="G2" s="5"/>
      <c r="H2" s="6"/>
      <c r="I2" s="9"/>
    </row>
    <row r="3" spans="1:9" ht="20.25" customHeight="1">
      <c r="A3" s="181" t="s">
        <v>24</v>
      </c>
      <c r="B3" s="182"/>
      <c r="C3" s="182"/>
      <c r="D3" s="182"/>
      <c r="E3" s="182"/>
      <c r="F3" s="182"/>
      <c r="G3" s="182"/>
      <c r="H3" s="182"/>
      <c r="I3" s="183"/>
    </row>
    <row r="4" spans="1:9" ht="35.25" customHeight="1">
      <c r="A4" s="184" t="s">
        <v>25</v>
      </c>
      <c r="B4" s="185"/>
      <c r="C4" s="185"/>
      <c r="D4" s="185"/>
      <c r="E4" s="185"/>
      <c r="F4" s="185"/>
      <c r="G4" s="185"/>
      <c r="H4" s="185"/>
      <c r="I4" s="186"/>
    </row>
    <row r="5" spans="1:9" ht="12.75" customHeight="1">
      <c r="A5" s="25"/>
      <c r="B5" s="26"/>
      <c r="C5" s="26"/>
      <c r="D5" s="26"/>
      <c r="E5" s="26"/>
      <c r="F5" s="26"/>
      <c r="G5" s="26"/>
      <c r="H5" s="26"/>
      <c r="I5" s="27"/>
    </row>
    <row r="6" spans="1:9" ht="18" customHeight="1">
      <c r="A6" s="184" t="s">
        <v>26</v>
      </c>
      <c r="B6" s="185"/>
      <c r="C6" s="185"/>
      <c r="D6" s="185"/>
      <c r="E6" s="185"/>
      <c r="F6" s="185"/>
      <c r="G6" s="185"/>
      <c r="H6" s="185"/>
      <c r="I6" s="186"/>
    </row>
    <row r="7" spans="1:9" ht="15.75" customHeight="1" thickBot="1">
      <c r="A7" s="28"/>
      <c r="B7" s="29"/>
      <c r="C7" s="29"/>
      <c r="D7" s="29"/>
      <c r="E7" s="29"/>
      <c r="F7" s="29"/>
      <c r="G7" s="29"/>
      <c r="H7" s="30"/>
      <c r="I7" s="12"/>
    </row>
    <row r="8" spans="1:9" ht="38.25" customHeight="1" thickBot="1">
      <c r="A8" s="187" t="s">
        <v>3</v>
      </c>
      <c r="B8" s="188"/>
      <c r="C8" s="59" t="s">
        <v>0</v>
      </c>
      <c r="D8" s="47" t="s">
        <v>11</v>
      </c>
      <c r="E8" s="32" t="s">
        <v>7</v>
      </c>
      <c r="F8" s="52" t="s">
        <v>13</v>
      </c>
      <c r="G8" s="188"/>
      <c r="H8" s="188"/>
      <c r="I8" s="53" t="s">
        <v>8</v>
      </c>
    </row>
    <row r="9" spans="1:9" ht="21.75" customHeight="1" thickBot="1">
      <c r="A9" s="164" t="s">
        <v>18</v>
      </c>
      <c r="B9" s="165"/>
      <c r="C9" s="165"/>
      <c r="D9" s="165"/>
      <c r="E9" s="165"/>
      <c r="F9" s="165"/>
      <c r="G9" s="165"/>
      <c r="H9" s="165"/>
      <c r="I9" s="166"/>
    </row>
    <row r="10" spans="1:10" ht="30" customHeight="1" thickTop="1">
      <c r="A10" s="158" t="s">
        <v>2</v>
      </c>
      <c r="B10" s="159"/>
      <c r="C10" s="60"/>
      <c r="D10" s="42">
        <v>100000</v>
      </c>
      <c r="E10" s="48">
        <f>D10</f>
        <v>100000</v>
      </c>
      <c r="F10" s="37"/>
      <c r="G10" s="171"/>
      <c r="H10" s="172"/>
      <c r="I10" s="54"/>
      <c r="J10" s="13"/>
    </row>
    <row r="11" spans="1:10" ht="30" customHeight="1" thickBot="1">
      <c r="A11" s="173" t="s">
        <v>4</v>
      </c>
      <c r="B11" s="174"/>
      <c r="C11" s="61"/>
      <c r="D11" s="43">
        <v>20000</v>
      </c>
      <c r="E11" s="49">
        <f>D11</f>
        <v>20000</v>
      </c>
      <c r="F11" s="38"/>
      <c r="G11" s="175"/>
      <c r="H11" s="176"/>
      <c r="I11" s="55"/>
      <c r="J11" s="15"/>
    </row>
    <row r="12" spans="1:11" ht="30" customHeight="1" thickBot="1">
      <c r="A12" s="177" t="s">
        <v>21</v>
      </c>
      <c r="B12" s="178"/>
      <c r="C12" s="62"/>
      <c r="D12" s="44">
        <f>D10+D11</f>
        <v>120000</v>
      </c>
      <c r="E12" s="31">
        <f>D12</f>
        <v>120000</v>
      </c>
      <c r="F12" s="39">
        <f>F10+F11</f>
        <v>0</v>
      </c>
      <c r="G12" s="179"/>
      <c r="H12" s="180"/>
      <c r="I12" s="56">
        <f>I10+I11</f>
        <v>0</v>
      </c>
      <c r="J12" s="15"/>
      <c r="K12" s="11"/>
    </row>
    <row r="13" spans="1:11" ht="30" customHeight="1">
      <c r="A13" s="158" t="s">
        <v>12</v>
      </c>
      <c r="B13" s="159"/>
      <c r="C13" s="63"/>
      <c r="D13" s="45">
        <f>D10</f>
        <v>100000</v>
      </c>
      <c r="E13" s="50">
        <f>E10</f>
        <v>100000</v>
      </c>
      <c r="F13" s="40">
        <f>F10</f>
        <v>0</v>
      </c>
      <c r="G13" s="33"/>
      <c r="H13" s="34"/>
      <c r="I13" s="57">
        <f>I10</f>
        <v>0</v>
      </c>
      <c r="J13" s="13"/>
      <c r="K13" s="11"/>
    </row>
    <row r="14" spans="1:10" ht="30" customHeight="1" thickBot="1">
      <c r="A14" s="160" t="s">
        <v>14</v>
      </c>
      <c r="B14" s="161"/>
      <c r="C14" s="64"/>
      <c r="D14" s="46"/>
      <c r="E14" s="51">
        <f>E13*16%</f>
        <v>16000</v>
      </c>
      <c r="F14" s="41">
        <f>F13*16%</f>
        <v>0</v>
      </c>
      <c r="G14" s="35"/>
      <c r="H14" s="36"/>
      <c r="I14" s="58">
        <f>+I13*16%</f>
        <v>0</v>
      </c>
      <c r="J14" s="13"/>
    </row>
    <row r="15" spans="1:10" ht="28.5" customHeight="1" thickBot="1">
      <c r="A15" s="162" t="s">
        <v>5</v>
      </c>
      <c r="B15" s="163"/>
      <c r="C15" s="99"/>
      <c r="D15" s="100">
        <f>D10+D11</f>
        <v>120000</v>
      </c>
      <c r="E15" s="101">
        <f>E13-E14+E11</f>
        <v>104000</v>
      </c>
      <c r="F15" s="102">
        <f>F12-F14</f>
        <v>0</v>
      </c>
      <c r="G15" s="103"/>
      <c r="H15" s="104"/>
      <c r="I15" s="105">
        <f>+I12-I14</f>
        <v>0</v>
      </c>
      <c r="J15" s="14"/>
    </row>
    <row r="16" spans="1:10" ht="27.75" customHeight="1" thickBot="1">
      <c r="A16" s="164" t="s">
        <v>19</v>
      </c>
      <c r="B16" s="165"/>
      <c r="C16" s="165"/>
      <c r="D16" s="165"/>
      <c r="E16" s="165"/>
      <c r="F16" s="165"/>
      <c r="G16" s="165"/>
      <c r="H16" s="165"/>
      <c r="I16" s="166"/>
      <c r="J16" s="13"/>
    </row>
    <row r="17" spans="1:9" ht="27.75" customHeight="1" thickTop="1">
      <c r="A17" s="167" t="s">
        <v>9</v>
      </c>
      <c r="B17" s="168"/>
      <c r="C17" s="73"/>
      <c r="D17" s="74">
        <f>D12*0.1</f>
        <v>12000</v>
      </c>
      <c r="E17" s="75">
        <f>E15*10%</f>
        <v>10400</v>
      </c>
      <c r="F17" s="76">
        <f>F15*10%</f>
        <v>0</v>
      </c>
      <c r="G17" s="169"/>
      <c r="H17" s="170"/>
      <c r="I17" s="77">
        <f>I15*10%</f>
        <v>0</v>
      </c>
    </row>
    <row r="18" spans="1:13" ht="27.75" customHeight="1">
      <c r="A18" s="150" t="s">
        <v>15</v>
      </c>
      <c r="B18" s="151"/>
      <c r="C18" s="78"/>
      <c r="D18" s="79">
        <f>D12*0.125</f>
        <v>15000</v>
      </c>
      <c r="E18" s="80">
        <f>E12*0.125</f>
        <v>15000</v>
      </c>
      <c r="F18" s="81"/>
      <c r="G18" s="152"/>
      <c r="H18" s="153"/>
      <c r="I18" s="82"/>
      <c r="K18" s="13"/>
      <c r="L18" s="13"/>
      <c r="M18" s="16"/>
    </row>
    <row r="19" spans="1:13" ht="27.75" customHeight="1">
      <c r="A19" s="154" t="s">
        <v>16</v>
      </c>
      <c r="B19" s="155"/>
      <c r="C19" s="83"/>
      <c r="D19" s="79">
        <f>D18*4%</f>
        <v>600</v>
      </c>
      <c r="E19" s="80">
        <f>E18*4%</f>
        <v>600</v>
      </c>
      <c r="F19" s="81">
        <f>F18*4%</f>
        <v>0</v>
      </c>
      <c r="G19" s="128"/>
      <c r="H19" s="129"/>
      <c r="I19" s="82">
        <f>I18*4%</f>
        <v>0</v>
      </c>
      <c r="K19" s="13"/>
      <c r="L19" s="13"/>
      <c r="M19" s="16"/>
    </row>
    <row r="20" spans="1:12" ht="30" customHeight="1">
      <c r="A20" s="156" t="s">
        <v>10</v>
      </c>
      <c r="B20" s="157"/>
      <c r="C20" s="86"/>
      <c r="D20" s="79">
        <f>(D18+D19)*22%</f>
        <v>3432</v>
      </c>
      <c r="E20" s="80">
        <f>(E18+E19)*22%</f>
        <v>3432</v>
      </c>
      <c r="F20" s="81">
        <f>(F18+F19)*22%</f>
        <v>0</v>
      </c>
      <c r="G20" s="87">
        <f>(G18+G19)*22%</f>
        <v>0</v>
      </c>
      <c r="H20" s="87">
        <f>(H18+H19)*22%</f>
        <v>0</v>
      </c>
      <c r="I20" s="82">
        <f>(I18+I19)*22%</f>
        <v>0</v>
      </c>
      <c r="K20" s="13"/>
      <c r="L20" s="13"/>
    </row>
    <row r="21" spans="1:12" ht="27.75" customHeight="1">
      <c r="A21" s="154" t="s">
        <v>23</v>
      </c>
      <c r="B21" s="155"/>
      <c r="C21" s="83"/>
      <c r="D21" s="79">
        <v>0</v>
      </c>
      <c r="E21" s="88">
        <v>0</v>
      </c>
      <c r="F21" s="89">
        <v>0</v>
      </c>
      <c r="G21" s="128"/>
      <c r="H21" s="129"/>
      <c r="I21" s="90">
        <v>0</v>
      </c>
      <c r="K21" s="13"/>
      <c r="L21" s="13"/>
    </row>
    <row r="22" spans="1:11" ht="27.75" customHeight="1" thickBot="1">
      <c r="A22" s="154" t="s">
        <v>6</v>
      </c>
      <c r="B22" s="155"/>
      <c r="C22" s="83"/>
      <c r="D22" s="79">
        <f>D12*0.05</f>
        <v>6000</v>
      </c>
      <c r="E22" s="88">
        <f>D22</f>
        <v>6000</v>
      </c>
      <c r="F22" s="89">
        <f>E22-6000</f>
        <v>0</v>
      </c>
      <c r="G22" s="128"/>
      <c r="H22" s="129"/>
      <c r="I22" s="90">
        <v>0</v>
      </c>
      <c r="J22" s="13"/>
      <c r="K22" s="7"/>
    </row>
    <row r="23" spans="1:11" ht="27.75" customHeight="1" thickBot="1">
      <c r="A23" s="142" t="s">
        <v>20</v>
      </c>
      <c r="B23" s="189"/>
      <c r="C23" s="91"/>
      <c r="D23" s="92">
        <f>D17+D18+D19+D20+D21+D22</f>
        <v>37032</v>
      </c>
      <c r="E23" s="93">
        <f>E17+E18+E19+E20+E21+E22</f>
        <v>35432</v>
      </c>
      <c r="F23" s="94">
        <f>SUM(F17:F22)</f>
        <v>0</v>
      </c>
      <c r="G23" s="95"/>
      <c r="H23" s="95"/>
      <c r="I23" s="96">
        <f>I17+I18+I19+I20+I21+I22+I25</f>
        <v>0</v>
      </c>
      <c r="J23" s="13"/>
      <c r="K23" s="7"/>
    </row>
    <row r="24" spans="1:11" ht="27.75" customHeight="1" thickBot="1">
      <c r="A24" s="190" t="s">
        <v>34</v>
      </c>
      <c r="B24" s="191"/>
      <c r="C24" s="91"/>
      <c r="D24" s="92">
        <f>D23+D15</f>
        <v>157032</v>
      </c>
      <c r="E24" s="93">
        <f>E23+E15</f>
        <v>139432</v>
      </c>
      <c r="F24" s="94">
        <f>F15+F23</f>
        <v>0</v>
      </c>
      <c r="G24" s="137"/>
      <c r="H24" s="138"/>
      <c r="I24" s="96"/>
      <c r="J24" s="13"/>
      <c r="K24" s="7"/>
    </row>
    <row r="25" spans="1:11" ht="27.75" customHeight="1" thickBot="1">
      <c r="A25" s="140" t="s">
        <v>35</v>
      </c>
      <c r="B25" s="141"/>
      <c r="C25" s="112"/>
      <c r="D25" s="113">
        <v>0</v>
      </c>
      <c r="E25" s="114">
        <f>(E14+E14*0.1)</f>
        <v>17600</v>
      </c>
      <c r="F25" s="132">
        <f>F13+F6</f>
        <v>0</v>
      </c>
      <c r="G25" s="133"/>
      <c r="H25" s="134"/>
      <c r="I25" s="135">
        <v>0</v>
      </c>
      <c r="K25" s="11"/>
    </row>
    <row r="26" spans="1:11" ht="21" customHeight="1" thickBot="1">
      <c r="A26" s="142"/>
      <c r="B26" s="143"/>
      <c r="C26" s="115"/>
      <c r="D26" s="116"/>
      <c r="E26" s="117"/>
      <c r="F26" s="68">
        <f>F24+F25</f>
        <v>0</v>
      </c>
      <c r="G26" s="69"/>
      <c r="H26" s="69"/>
      <c r="I26" s="70">
        <f>I23+I15</f>
        <v>0</v>
      </c>
      <c r="K26" s="11"/>
    </row>
    <row r="27" spans="1:11" s="72" customFormat="1" ht="21" customHeight="1" thickBot="1">
      <c r="A27" s="144" t="s">
        <v>36</v>
      </c>
      <c r="B27" s="145"/>
      <c r="C27" s="65"/>
      <c r="D27" s="66">
        <f>D24</f>
        <v>157032</v>
      </c>
      <c r="E27" s="67">
        <f>E24+E25</f>
        <v>157032</v>
      </c>
      <c r="F27" s="68">
        <f>F26+F25</f>
        <v>0</v>
      </c>
      <c r="G27" s="69"/>
      <c r="H27" s="69"/>
      <c r="I27" s="70">
        <f>I26+I25</f>
        <v>0</v>
      </c>
      <c r="J27" s="71"/>
      <c r="K27" s="71"/>
    </row>
    <row r="28" spans="1:9" ht="16.5" customHeight="1" hidden="1">
      <c r="A28" s="146" t="s">
        <v>1</v>
      </c>
      <c r="B28" s="147"/>
      <c r="C28" s="17"/>
      <c r="D28" s="18">
        <f>D15+D27</f>
        <v>277032</v>
      </c>
      <c r="E28" s="19">
        <f>E15+E27</f>
        <v>261032</v>
      </c>
      <c r="F28" s="19">
        <f>F15+F27</f>
        <v>0</v>
      </c>
      <c r="G28" s="148"/>
      <c r="H28" s="149"/>
      <c r="I28" s="20"/>
    </row>
    <row r="29" spans="1:9" ht="12.75">
      <c r="A29" s="21"/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118"/>
      <c r="B30" s="119"/>
      <c r="C30" s="119"/>
      <c r="D30" s="119"/>
      <c r="E30" s="139"/>
      <c r="F30" s="139"/>
      <c r="G30" s="139"/>
      <c r="H30" s="139"/>
      <c r="I30" s="120"/>
    </row>
    <row r="31" spans="1:9" ht="12.75">
      <c r="A31" s="121"/>
      <c r="B31" s="122"/>
      <c r="C31" s="122"/>
      <c r="D31" s="122"/>
      <c r="E31" s="123"/>
      <c r="F31" s="123"/>
      <c r="G31" s="122"/>
      <c r="H31" s="122"/>
      <c r="I31" s="121"/>
    </row>
    <row r="32" spans="1:9" ht="12.75">
      <c r="A32" s="127"/>
      <c r="B32" s="127"/>
      <c r="C32" s="127"/>
      <c r="D32" s="124"/>
      <c r="E32" s="125"/>
      <c r="F32" s="126"/>
      <c r="G32" s="124"/>
      <c r="H32" s="124"/>
      <c r="I32" s="125"/>
    </row>
    <row r="33" spans="1:9" ht="12.75">
      <c r="A33" s="124"/>
      <c r="B33" s="124"/>
      <c r="C33" s="124"/>
      <c r="D33" s="124"/>
      <c r="E33" s="125"/>
      <c r="F33" s="126"/>
      <c r="G33" s="124"/>
      <c r="H33" s="124"/>
      <c r="I33" s="125"/>
    </row>
    <row r="34" spans="1:9" ht="12.75">
      <c r="A34" s="124"/>
      <c r="B34" s="124"/>
      <c r="C34" s="124"/>
      <c r="D34" s="124"/>
      <c r="E34" s="125"/>
      <c r="F34" s="126"/>
      <c r="G34" s="124"/>
      <c r="H34" s="124"/>
      <c r="I34" s="125"/>
    </row>
  </sheetData>
  <sheetProtection/>
  <mergeCells count="32">
    <mergeCell ref="A23:B23"/>
    <mergeCell ref="A24:B24"/>
    <mergeCell ref="A3:I3"/>
    <mergeCell ref="A4:I4"/>
    <mergeCell ref="A6:I6"/>
    <mergeCell ref="A8:B8"/>
    <mergeCell ref="G8:H8"/>
    <mergeCell ref="A9:I9"/>
    <mergeCell ref="A10:B10"/>
    <mergeCell ref="G10:H10"/>
    <mergeCell ref="A11:B11"/>
    <mergeCell ref="G11:H11"/>
    <mergeCell ref="A12:B12"/>
    <mergeCell ref="G12:H12"/>
    <mergeCell ref="A13:B13"/>
    <mergeCell ref="A14:B14"/>
    <mergeCell ref="A15:B15"/>
    <mergeCell ref="A16:I16"/>
    <mergeCell ref="A17:B17"/>
    <mergeCell ref="G17:H17"/>
    <mergeCell ref="A18:B18"/>
    <mergeCell ref="G18:H18"/>
    <mergeCell ref="A19:B19"/>
    <mergeCell ref="A20:B20"/>
    <mergeCell ref="A21:B21"/>
    <mergeCell ref="A22:B22"/>
    <mergeCell ref="E30:H30"/>
    <mergeCell ref="A25:B25"/>
    <mergeCell ref="A26:B26"/>
    <mergeCell ref="A27:B27"/>
    <mergeCell ref="A28:B28"/>
    <mergeCell ref="G28:H28"/>
  </mergeCells>
  <printOptions/>
  <pageMargins left="0.76" right="0.49" top="0.47" bottom="0.2" header="0.25" footer="0.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5" zoomScaleNormal="85" zoomScalePageLayoutView="0" workbookViewId="0" topLeftCell="A16">
      <selection activeCell="F35" sqref="F35"/>
    </sheetView>
  </sheetViews>
  <sheetFormatPr defaultColWidth="9.140625" defaultRowHeight="12.75"/>
  <cols>
    <col min="1" max="1" width="18.7109375" style="0" customWidth="1"/>
    <col min="2" max="2" width="21.28125" style="0" customWidth="1"/>
    <col min="3" max="3" width="18.140625" style="0" customWidth="1"/>
    <col min="4" max="4" width="16.28125" style="0" customWidth="1"/>
    <col min="5" max="5" width="17.421875" style="7" customWidth="1"/>
    <col min="6" max="6" width="15.00390625" style="10" customWidth="1"/>
    <col min="7" max="7" width="11.421875" style="0" hidden="1" customWidth="1"/>
    <col min="8" max="8" width="9.7109375" style="0" hidden="1" customWidth="1"/>
    <col min="9" max="9" width="15.00390625" style="7" customWidth="1"/>
    <col min="10" max="10" width="23.8515625" style="0" customWidth="1"/>
    <col min="11" max="11" width="18.421875" style="0" customWidth="1"/>
    <col min="12" max="12" width="14.00390625" style="0" customWidth="1"/>
  </cols>
  <sheetData>
    <row r="1" spans="1:9" ht="1.5" customHeight="1" thickBot="1">
      <c r="A1" s="2"/>
      <c r="B1" s="1"/>
      <c r="C1" s="1"/>
      <c r="D1" s="1"/>
      <c r="E1" s="8"/>
      <c r="F1" s="8"/>
      <c r="G1" s="1"/>
      <c r="H1" s="3"/>
      <c r="I1" s="8"/>
    </row>
    <row r="2" spans="1:9" ht="63" customHeight="1" hidden="1">
      <c r="A2" s="4"/>
      <c r="B2" s="5"/>
      <c r="C2" s="5"/>
      <c r="D2" s="5"/>
      <c r="E2" s="9"/>
      <c r="F2" s="9"/>
      <c r="G2" s="5"/>
      <c r="H2" s="6"/>
      <c r="I2" s="9"/>
    </row>
    <row r="3" spans="1:9" ht="20.25" customHeight="1">
      <c r="A3" s="181" t="s">
        <v>24</v>
      </c>
      <c r="B3" s="182"/>
      <c r="C3" s="182"/>
      <c r="D3" s="182"/>
      <c r="E3" s="182"/>
      <c r="F3" s="182"/>
      <c r="G3" s="182"/>
      <c r="H3" s="182"/>
      <c r="I3" s="183"/>
    </row>
    <row r="4" spans="1:9" ht="35.25" customHeight="1">
      <c r="A4" s="184" t="s">
        <v>27</v>
      </c>
      <c r="B4" s="185"/>
      <c r="C4" s="185"/>
      <c r="D4" s="185"/>
      <c r="E4" s="185"/>
      <c r="F4" s="185"/>
      <c r="G4" s="185"/>
      <c r="H4" s="185"/>
      <c r="I4" s="186"/>
    </row>
    <row r="5" spans="1:9" ht="12.75" customHeight="1">
      <c r="A5" s="25"/>
      <c r="B5" s="26"/>
      <c r="C5" s="26"/>
      <c r="D5" s="26"/>
      <c r="E5" s="26"/>
      <c r="F5" s="26"/>
      <c r="G5" s="26"/>
      <c r="H5" s="26"/>
      <c r="I5" s="27"/>
    </row>
    <row r="6" spans="1:9" ht="18" customHeight="1">
      <c r="A6" s="184" t="s">
        <v>26</v>
      </c>
      <c r="B6" s="185"/>
      <c r="C6" s="185"/>
      <c r="D6" s="185"/>
      <c r="E6" s="185"/>
      <c r="F6" s="185"/>
      <c r="G6" s="185"/>
      <c r="H6" s="185"/>
      <c r="I6" s="186"/>
    </row>
    <row r="7" spans="1:9" ht="15.75" customHeight="1" thickBot="1">
      <c r="A7" s="28"/>
      <c r="B7" s="29"/>
      <c r="C7" s="29"/>
      <c r="D7" s="29"/>
      <c r="E7" s="29"/>
      <c r="F7" s="29"/>
      <c r="G7" s="29"/>
      <c r="H7" s="30"/>
      <c r="I7" s="12"/>
    </row>
    <row r="8" spans="1:9" ht="38.25" customHeight="1" thickBot="1">
      <c r="A8" s="187" t="s">
        <v>3</v>
      </c>
      <c r="B8" s="188"/>
      <c r="C8" s="59" t="s">
        <v>0</v>
      </c>
      <c r="D8" s="47" t="s">
        <v>11</v>
      </c>
      <c r="E8" s="32" t="s">
        <v>7</v>
      </c>
      <c r="F8" s="52" t="s">
        <v>13</v>
      </c>
      <c r="G8" s="188"/>
      <c r="H8" s="188"/>
      <c r="I8" s="53" t="s">
        <v>8</v>
      </c>
    </row>
    <row r="9" spans="1:9" ht="21.75" customHeight="1" thickBot="1">
      <c r="A9" s="164" t="s">
        <v>18</v>
      </c>
      <c r="B9" s="165"/>
      <c r="C9" s="165"/>
      <c r="D9" s="165"/>
      <c r="E9" s="165"/>
      <c r="F9" s="165"/>
      <c r="G9" s="165"/>
      <c r="H9" s="165"/>
      <c r="I9" s="166"/>
    </row>
    <row r="10" spans="1:9" ht="21.75" customHeight="1" thickTop="1">
      <c r="A10" s="197" t="s">
        <v>28</v>
      </c>
      <c r="B10" s="198"/>
      <c r="C10" s="198"/>
      <c r="D10" s="198"/>
      <c r="E10" s="198"/>
      <c r="F10" s="198"/>
      <c r="G10" s="198"/>
      <c r="H10" s="198"/>
      <c r="I10" s="199"/>
    </row>
    <row r="11" spans="1:10" ht="30" customHeight="1">
      <c r="A11" s="158" t="s">
        <v>2</v>
      </c>
      <c r="B11" s="159"/>
      <c r="C11" s="60"/>
      <c r="D11" s="42">
        <v>100000</v>
      </c>
      <c r="E11" s="48">
        <f>D11</f>
        <v>100000</v>
      </c>
      <c r="F11" s="37"/>
      <c r="G11" s="171"/>
      <c r="H11" s="172"/>
      <c r="I11" s="54"/>
      <c r="J11" s="13"/>
    </row>
    <row r="12" spans="1:10" ht="30" customHeight="1" thickBot="1">
      <c r="A12" s="173" t="s">
        <v>4</v>
      </c>
      <c r="B12" s="174"/>
      <c r="C12" s="61"/>
      <c r="D12" s="43">
        <v>20000</v>
      </c>
      <c r="E12" s="49">
        <f>D12</f>
        <v>20000</v>
      </c>
      <c r="F12" s="38"/>
      <c r="G12" s="175"/>
      <c r="H12" s="176"/>
      <c r="I12" s="55"/>
      <c r="J12" s="15"/>
    </row>
    <row r="13" spans="1:11" ht="30" customHeight="1" thickBot="1">
      <c r="A13" s="177" t="s">
        <v>21</v>
      </c>
      <c r="B13" s="178"/>
      <c r="C13" s="62"/>
      <c r="D13" s="44">
        <f>D11+D12</f>
        <v>120000</v>
      </c>
      <c r="E13" s="31">
        <f>D13</f>
        <v>120000</v>
      </c>
      <c r="F13" s="39">
        <f>F11+F12</f>
        <v>0</v>
      </c>
      <c r="G13" s="179"/>
      <c r="H13" s="180"/>
      <c r="I13" s="56">
        <f>I11+I12</f>
        <v>0</v>
      </c>
      <c r="J13" s="15"/>
      <c r="K13" s="11"/>
    </row>
    <row r="14" spans="1:11" ht="30" customHeight="1">
      <c r="A14" s="158" t="s">
        <v>12</v>
      </c>
      <c r="B14" s="159"/>
      <c r="C14" s="63"/>
      <c r="D14" s="45">
        <f>D11</f>
        <v>100000</v>
      </c>
      <c r="E14" s="50">
        <f>E11</f>
        <v>100000</v>
      </c>
      <c r="F14" s="40">
        <f>F11</f>
        <v>0</v>
      </c>
      <c r="G14" s="33"/>
      <c r="H14" s="34"/>
      <c r="I14" s="57">
        <f>I11</f>
        <v>0</v>
      </c>
      <c r="J14" s="13"/>
      <c r="K14" s="11"/>
    </row>
    <row r="15" spans="1:10" ht="30" customHeight="1" thickBot="1">
      <c r="A15" s="160" t="s">
        <v>14</v>
      </c>
      <c r="B15" s="161"/>
      <c r="C15" s="64"/>
      <c r="D15" s="46"/>
      <c r="E15" s="51">
        <f>E14*16%</f>
        <v>16000</v>
      </c>
      <c r="F15" s="41">
        <f>F14*16%</f>
        <v>0</v>
      </c>
      <c r="G15" s="35"/>
      <c r="H15" s="36"/>
      <c r="I15" s="58">
        <f>+I14*16%</f>
        <v>0</v>
      </c>
      <c r="J15" s="13"/>
    </row>
    <row r="16" spans="1:10" ht="28.5" customHeight="1" thickBot="1">
      <c r="A16" s="162" t="s">
        <v>30</v>
      </c>
      <c r="B16" s="163"/>
      <c r="C16" s="99"/>
      <c r="D16" s="100">
        <f>D13</f>
        <v>120000</v>
      </c>
      <c r="E16" s="101">
        <f>E14-E15+E12</f>
        <v>104000</v>
      </c>
      <c r="F16" s="102">
        <f>F13-F15</f>
        <v>0</v>
      </c>
      <c r="G16" s="103"/>
      <c r="H16" s="104"/>
      <c r="I16" s="105">
        <f>+I13-I15</f>
        <v>0</v>
      </c>
      <c r="J16" s="14"/>
    </row>
    <row r="17" spans="1:10" ht="28.5" customHeight="1" thickTop="1">
      <c r="A17" s="197" t="s">
        <v>29</v>
      </c>
      <c r="B17" s="198"/>
      <c r="C17" s="198"/>
      <c r="D17" s="198"/>
      <c r="E17" s="198"/>
      <c r="F17" s="198"/>
      <c r="G17" s="198"/>
      <c r="H17" s="198"/>
      <c r="I17" s="199"/>
      <c r="J17" s="14"/>
    </row>
    <row r="18" spans="1:10" ht="30" customHeight="1">
      <c r="A18" s="158" t="s">
        <v>2</v>
      </c>
      <c r="B18" s="159"/>
      <c r="C18" s="60"/>
      <c r="D18" s="42">
        <v>50000</v>
      </c>
      <c r="E18" s="48">
        <f>D18</f>
        <v>50000</v>
      </c>
      <c r="F18" s="37"/>
      <c r="G18" s="171"/>
      <c r="H18" s="172"/>
      <c r="I18" s="54"/>
      <c r="J18" s="13"/>
    </row>
    <row r="19" spans="1:10" ht="30" customHeight="1" thickBot="1">
      <c r="A19" s="173" t="s">
        <v>4</v>
      </c>
      <c r="B19" s="174"/>
      <c r="C19" s="61"/>
      <c r="D19" s="43">
        <v>15000</v>
      </c>
      <c r="E19" s="49">
        <f>D19</f>
        <v>15000</v>
      </c>
      <c r="F19" s="38"/>
      <c r="G19" s="175"/>
      <c r="H19" s="176"/>
      <c r="I19" s="55"/>
      <c r="J19" s="15"/>
    </row>
    <row r="20" spans="1:11" ht="30" customHeight="1" thickBot="1">
      <c r="A20" s="177" t="s">
        <v>21</v>
      </c>
      <c r="B20" s="178"/>
      <c r="C20" s="62"/>
      <c r="D20" s="44">
        <f>D18+D19</f>
        <v>65000</v>
      </c>
      <c r="E20" s="31">
        <f>D20</f>
        <v>65000</v>
      </c>
      <c r="F20" s="39">
        <f>F18+F1</f>
        <v>0</v>
      </c>
      <c r="G20" s="179"/>
      <c r="H20" s="180"/>
      <c r="I20" s="56">
        <f>I18+I19</f>
        <v>0</v>
      </c>
      <c r="J20" s="15"/>
      <c r="K20" s="11"/>
    </row>
    <row r="21" spans="1:11" ht="30" customHeight="1">
      <c r="A21" s="158" t="s">
        <v>12</v>
      </c>
      <c r="B21" s="159"/>
      <c r="C21" s="63"/>
      <c r="D21" s="45">
        <f>D18</f>
        <v>50000</v>
      </c>
      <c r="E21" s="50">
        <f>E18</f>
        <v>50000</v>
      </c>
      <c r="F21" s="40">
        <f>F18</f>
        <v>0</v>
      </c>
      <c r="G21" s="33"/>
      <c r="H21" s="34"/>
      <c r="I21" s="57">
        <f>I18</f>
        <v>0</v>
      </c>
      <c r="J21" s="13"/>
      <c r="K21" s="11"/>
    </row>
    <row r="22" spans="1:10" ht="30" customHeight="1" thickBot="1">
      <c r="A22" s="160" t="s">
        <v>33</v>
      </c>
      <c r="B22" s="161"/>
      <c r="C22" s="64"/>
      <c r="D22" s="46"/>
      <c r="E22" s="51">
        <f>E21*10%</f>
        <v>5000</v>
      </c>
      <c r="F22" s="41">
        <f>F21*16%</f>
        <v>0</v>
      </c>
      <c r="G22" s="35"/>
      <c r="H22" s="36"/>
      <c r="I22" s="58">
        <f>+I21*16%</f>
        <v>0</v>
      </c>
      <c r="J22" s="13"/>
    </row>
    <row r="23" spans="1:10" ht="28.5" customHeight="1" thickBot="1">
      <c r="A23" s="162" t="s">
        <v>31</v>
      </c>
      <c r="B23" s="163"/>
      <c r="C23" s="99"/>
      <c r="D23" s="100">
        <f>D20</f>
        <v>65000</v>
      </c>
      <c r="E23" s="101">
        <f>E21-E22+E19</f>
        <v>60000</v>
      </c>
      <c r="F23" s="102">
        <f>F20-F22</f>
        <v>0</v>
      </c>
      <c r="G23" s="103"/>
      <c r="H23" s="104"/>
      <c r="I23" s="105">
        <f>+I20-I22</f>
        <v>0</v>
      </c>
      <c r="J23" s="14"/>
    </row>
    <row r="24" spans="1:10" ht="28.5" customHeight="1" thickBot="1">
      <c r="A24" s="200" t="s">
        <v>32</v>
      </c>
      <c r="B24" s="201"/>
      <c r="C24" s="106"/>
      <c r="D24" s="107">
        <f>D16+D23</f>
        <v>185000</v>
      </c>
      <c r="E24" s="108">
        <f>E16+E23</f>
        <v>164000</v>
      </c>
      <c r="F24" s="109">
        <f>F16+F23</f>
        <v>0</v>
      </c>
      <c r="G24" s="110"/>
      <c r="H24" s="110"/>
      <c r="I24" s="111">
        <f>I16+I23</f>
        <v>0</v>
      </c>
      <c r="J24" s="14"/>
    </row>
    <row r="25" spans="1:10" ht="27.75" customHeight="1" thickBot="1">
      <c r="A25" s="164" t="s">
        <v>19</v>
      </c>
      <c r="B25" s="165"/>
      <c r="C25" s="165"/>
      <c r="D25" s="165"/>
      <c r="E25" s="165"/>
      <c r="F25" s="165"/>
      <c r="G25" s="165"/>
      <c r="H25" s="165"/>
      <c r="I25" s="166"/>
      <c r="J25" s="13"/>
    </row>
    <row r="26" spans="1:9" ht="27.75" customHeight="1" thickTop="1">
      <c r="A26" s="167" t="s">
        <v>9</v>
      </c>
      <c r="B26" s="168"/>
      <c r="C26" s="73"/>
      <c r="D26" s="74">
        <f>D24*0.1</f>
        <v>18500</v>
      </c>
      <c r="E26" s="75">
        <f>E24*10%</f>
        <v>16400</v>
      </c>
      <c r="F26" s="76">
        <f>F24*10%</f>
        <v>0</v>
      </c>
      <c r="G26" s="169"/>
      <c r="H26" s="170"/>
      <c r="I26" s="77">
        <f>I24*10%</f>
        <v>0</v>
      </c>
    </row>
    <row r="27" spans="1:13" ht="27.75" customHeight="1">
      <c r="A27" s="150" t="s">
        <v>15</v>
      </c>
      <c r="B27" s="151"/>
      <c r="C27" s="78"/>
      <c r="D27" s="79">
        <f>D24*0.125</f>
        <v>23125</v>
      </c>
      <c r="E27" s="80">
        <f>D27</f>
        <v>23125</v>
      </c>
      <c r="F27" s="81"/>
      <c r="G27" s="152"/>
      <c r="H27" s="153"/>
      <c r="I27" s="82"/>
      <c r="K27" s="13"/>
      <c r="L27" s="13"/>
      <c r="M27" s="16"/>
    </row>
    <row r="28" spans="1:13" ht="27.75" customHeight="1">
      <c r="A28" s="154" t="s">
        <v>16</v>
      </c>
      <c r="B28" s="155"/>
      <c r="C28" s="83"/>
      <c r="D28" s="79">
        <f>D27*4%</f>
        <v>925</v>
      </c>
      <c r="E28" s="80">
        <f>E27*4%</f>
        <v>925</v>
      </c>
      <c r="F28" s="81">
        <f>F27*4%</f>
        <v>0</v>
      </c>
      <c r="G28" s="84"/>
      <c r="H28" s="85"/>
      <c r="I28" s="82">
        <f>I27*4%</f>
        <v>0</v>
      </c>
      <c r="K28" s="13"/>
      <c r="L28" s="13"/>
      <c r="M28" s="16"/>
    </row>
    <row r="29" spans="1:12" ht="27.75" customHeight="1">
      <c r="A29" s="156" t="s">
        <v>10</v>
      </c>
      <c r="B29" s="157"/>
      <c r="C29" s="86"/>
      <c r="D29" s="79">
        <f aca="true" t="shared" si="0" ref="D29:I29">(D27+D28)*22%</f>
        <v>5291</v>
      </c>
      <c r="E29" s="80">
        <f t="shared" si="0"/>
        <v>5291</v>
      </c>
      <c r="F29" s="81">
        <f t="shared" si="0"/>
        <v>0</v>
      </c>
      <c r="G29" s="87">
        <f t="shared" si="0"/>
        <v>0</v>
      </c>
      <c r="H29" s="87">
        <f t="shared" si="0"/>
        <v>0</v>
      </c>
      <c r="I29" s="82">
        <f t="shared" si="0"/>
        <v>0</v>
      </c>
      <c r="K29" s="13"/>
      <c r="L29" s="13"/>
    </row>
    <row r="30" spans="1:12" ht="27.75" customHeight="1">
      <c r="A30" s="154" t="s">
        <v>23</v>
      </c>
      <c r="B30" s="155"/>
      <c r="C30" s="83"/>
      <c r="D30" s="79">
        <v>0</v>
      </c>
      <c r="E30" s="88">
        <v>0</v>
      </c>
      <c r="F30" s="89">
        <v>0</v>
      </c>
      <c r="G30" s="84"/>
      <c r="H30" s="85"/>
      <c r="I30" s="90">
        <v>0</v>
      </c>
      <c r="K30" s="13"/>
      <c r="L30" s="13"/>
    </row>
    <row r="31" spans="1:11" ht="27.75" customHeight="1" thickBot="1">
      <c r="A31" s="154" t="s">
        <v>6</v>
      </c>
      <c r="B31" s="155"/>
      <c r="C31" s="83"/>
      <c r="D31" s="79">
        <f>D24*0.05</f>
        <v>9250</v>
      </c>
      <c r="E31" s="88">
        <f>D31</f>
        <v>9250</v>
      </c>
      <c r="F31" s="89">
        <f>E31-9250</f>
        <v>0</v>
      </c>
      <c r="G31" s="84"/>
      <c r="H31" s="85"/>
      <c r="I31" s="90">
        <v>0</v>
      </c>
      <c r="J31" s="13"/>
      <c r="K31" s="7"/>
    </row>
    <row r="32" spans="1:11" ht="21" customHeight="1" thickBot="1">
      <c r="A32" s="142" t="s">
        <v>20</v>
      </c>
      <c r="B32" s="189"/>
      <c r="C32" s="91"/>
      <c r="D32" s="92">
        <f>SUM(D26:D31)</f>
        <v>57091</v>
      </c>
      <c r="E32" s="93">
        <f>SUM(E26:E31)</f>
        <v>54991</v>
      </c>
      <c r="F32" s="94">
        <f>SUM(F26:F31)</f>
        <v>0</v>
      </c>
      <c r="G32" s="95"/>
      <c r="H32" s="95"/>
      <c r="I32" s="96">
        <f>I26+I27+I28+I29+I30+I31+I34</f>
        <v>0</v>
      </c>
      <c r="K32" s="11"/>
    </row>
    <row r="33" spans="1:11" ht="25.5" customHeight="1" thickBot="1">
      <c r="A33" s="192" t="s">
        <v>34</v>
      </c>
      <c r="B33" s="193"/>
      <c r="C33" s="136"/>
      <c r="D33" s="92">
        <f>D24+D32</f>
        <v>242091</v>
      </c>
      <c r="E33" s="93">
        <f>E32+E24</f>
        <v>218991</v>
      </c>
      <c r="F33" s="94">
        <f>F24+F32</f>
        <v>0</v>
      </c>
      <c r="G33" s="137"/>
      <c r="H33" s="138"/>
      <c r="I33" s="96"/>
      <c r="K33" s="11"/>
    </row>
    <row r="34" spans="1:11" ht="27.75" customHeight="1" thickBot="1">
      <c r="A34" s="202" t="s">
        <v>22</v>
      </c>
      <c r="B34" s="203"/>
      <c r="C34" s="130"/>
      <c r="D34" s="74">
        <v>0</v>
      </c>
      <c r="E34" s="131">
        <f>E15+E22+(E15+E22)*0.1</f>
        <v>23100</v>
      </c>
      <c r="F34" s="132">
        <f>F22+F15</f>
        <v>0</v>
      </c>
      <c r="G34" s="133"/>
      <c r="H34" s="134"/>
      <c r="I34" s="135">
        <v>0</v>
      </c>
      <c r="K34" s="11"/>
    </row>
    <row r="35" spans="1:11" s="72" customFormat="1" ht="21" customHeight="1" thickBot="1">
      <c r="A35" s="144" t="s">
        <v>36</v>
      </c>
      <c r="B35" s="145"/>
      <c r="C35" s="65"/>
      <c r="D35" s="66">
        <f>D24+D32</f>
        <v>242091</v>
      </c>
      <c r="E35" s="67">
        <f>E33+E34</f>
        <v>242091</v>
      </c>
      <c r="F35" s="68">
        <f>F33+F34</f>
        <v>0</v>
      </c>
      <c r="G35" s="69"/>
      <c r="H35" s="69"/>
      <c r="I35" s="70">
        <f>I32+I24</f>
        <v>0</v>
      </c>
      <c r="J35" s="71"/>
      <c r="K35" s="71"/>
    </row>
    <row r="36" spans="1:9" ht="16.5" customHeight="1" hidden="1">
      <c r="A36" s="146" t="s">
        <v>1</v>
      </c>
      <c r="B36" s="147"/>
      <c r="C36" s="17"/>
      <c r="D36" s="18">
        <f>D16+D35</f>
        <v>362091</v>
      </c>
      <c r="E36" s="19">
        <f>E16+E35</f>
        <v>346091</v>
      </c>
      <c r="F36" s="19">
        <f>F16+F35</f>
        <v>0</v>
      </c>
      <c r="G36" s="148"/>
      <c r="H36" s="149"/>
      <c r="I36" s="20"/>
    </row>
    <row r="37" spans="1:9" ht="13.5" thickBot="1">
      <c r="A37" s="21"/>
      <c r="B37" s="22"/>
      <c r="C37" s="22"/>
      <c r="D37" s="22"/>
      <c r="E37" s="22"/>
      <c r="F37" s="22"/>
      <c r="G37" s="22"/>
      <c r="H37" s="22"/>
      <c r="I37" s="23"/>
    </row>
    <row r="38" spans="1:9" ht="13.5" thickBot="1">
      <c r="A38" s="24"/>
      <c r="B38" s="22"/>
      <c r="C38" s="22"/>
      <c r="D38" s="22"/>
      <c r="E38" s="195" t="s">
        <v>17</v>
      </c>
      <c r="F38" s="196"/>
      <c r="G38" s="196"/>
      <c r="H38" s="196"/>
      <c r="I38" s="97">
        <f>F35-I35</f>
        <v>0</v>
      </c>
    </row>
    <row r="39" spans="1:9" ht="12.75">
      <c r="A39" s="24"/>
      <c r="B39" s="22"/>
      <c r="C39" s="22"/>
      <c r="D39" s="22"/>
      <c r="E39" s="194"/>
      <c r="F39" s="194"/>
      <c r="G39" s="194"/>
      <c r="H39" s="194"/>
      <c r="I39" s="23"/>
    </row>
    <row r="40" ht="12.75">
      <c r="E40" s="10"/>
    </row>
    <row r="41" ht="12.75">
      <c r="E41" s="98"/>
    </row>
    <row r="42" ht="12.75">
      <c r="E42" s="10"/>
    </row>
    <row r="43" ht="12.75">
      <c r="E43" s="10"/>
    </row>
  </sheetData>
  <sheetProtection/>
  <mergeCells count="44">
    <mergeCell ref="A32:B32"/>
    <mergeCell ref="A35:B35"/>
    <mergeCell ref="A10:I10"/>
    <mergeCell ref="A17:I17"/>
    <mergeCell ref="A24:B24"/>
    <mergeCell ref="A28:B28"/>
    <mergeCell ref="A29:B29"/>
    <mergeCell ref="A30:B30"/>
    <mergeCell ref="A31:B31"/>
    <mergeCell ref="A34:B34"/>
    <mergeCell ref="E39:H39"/>
    <mergeCell ref="A18:B18"/>
    <mergeCell ref="G18:H18"/>
    <mergeCell ref="A19:B19"/>
    <mergeCell ref="G19:H19"/>
    <mergeCell ref="A36:B36"/>
    <mergeCell ref="G36:H36"/>
    <mergeCell ref="E38:H38"/>
    <mergeCell ref="A27:B27"/>
    <mergeCell ref="G27:H27"/>
    <mergeCell ref="A16:B16"/>
    <mergeCell ref="A25:I25"/>
    <mergeCell ref="A26:B26"/>
    <mergeCell ref="G26:H26"/>
    <mergeCell ref="A21:B21"/>
    <mergeCell ref="A22:B22"/>
    <mergeCell ref="A23:B23"/>
    <mergeCell ref="A20:B20"/>
    <mergeCell ref="A12:B12"/>
    <mergeCell ref="G12:H12"/>
    <mergeCell ref="A13:B13"/>
    <mergeCell ref="G13:H13"/>
    <mergeCell ref="A14:B14"/>
    <mergeCell ref="A15:B15"/>
    <mergeCell ref="A33:B33"/>
    <mergeCell ref="G20:H20"/>
    <mergeCell ref="A3:I3"/>
    <mergeCell ref="A4:I4"/>
    <mergeCell ref="A6:I6"/>
    <mergeCell ref="A8:B8"/>
    <mergeCell ref="G8:H8"/>
    <mergeCell ref="A9:I9"/>
    <mergeCell ref="A11:B11"/>
    <mergeCell ref="G11:H11"/>
  </mergeCells>
  <printOptions/>
  <pageMargins left="0.76" right="0.49" top="0.47" bottom="0.2" header="0.25" footer="0.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Diana Petrucci</cp:lastModifiedBy>
  <cp:lastPrinted>2018-11-08T10:10:57Z</cp:lastPrinted>
  <dcterms:created xsi:type="dcterms:W3CDTF">2003-08-26T15:59:31Z</dcterms:created>
  <dcterms:modified xsi:type="dcterms:W3CDTF">2018-11-08T14:06:52Z</dcterms:modified>
  <cp:category/>
  <cp:version/>
  <cp:contentType/>
  <cp:contentStatus/>
</cp:coreProperties>
</file>